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melon3\public\上下水道課\上下水道\☆庶務係☆\竹永⇔石川\20250131〆公営企業に係る経営比較分析表（令和5年度決算）の分析等について\02_回答\下水道\"/>
    </mc:Choice>
  </mc:AlternateContent>
  <xr:revisionPtr revIDLastSave="0" documentId="13_ncr:1_{CAA6C759-E486-428E-9D1E-F3B37D8FA7BB}" xr6:coauthVersionLast="47" xr6:coauthVersionMax="47" xr10:uidLastSave="{00000000-0000-0000-0000-000000000000}"/>
  <workbookProtection workbookAlgorithmName="SHA-512" workbookHashValue="uOY47pfsn5fcpqGL5PPJtFVF1bpSVmXFZvcT7xXfMtfRS4XGwKUmVTg9+Rr5T+vF86LEmnWGp0k+bFfOfa+xtA==" workbookSaltValue="QhBg31aU7YOWDSqHO+Xzvg==" workbookSpinCount="100000" lockStructure="1"/>
  <bookViews>
    <workbookView xWindow="-12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J86" i="4"/>
  <c r="I86" i="4"/>
  <c r="H86" i="4"/>
  <c r="AL8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<sst xmlns="http://schemas.openxmlformats.org/spreadsheetml/2006/main" count="236" uniqueCount="119">
  <si>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</si>
  <si>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</si>
  <si>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</si>
  <si>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</si>
  <si>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</si>
  <si>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</si>
  <si>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</si>
  <si>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</si>
  <si>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</si>
  <si>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</si>
  <si>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</si>
  <si>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</si>
  <si>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</si>
  <si>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</si>
  <si>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</si>
  <si>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</si>
  <si>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</si>
  <si>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</si>
  <si>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</si>
  <si>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</si>
  <si>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</si>
  <si>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</si>
  <si>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</si>
  <si>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</si>
  <si>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</si>
  <si>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</si>
  <si>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</si>
  <si>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</si>
  <si>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</si>
  <si>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</si>
  <si>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</si>
  <si>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</si>
  <si>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</si>
  <si>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</si>
  <si>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</si>
  <si>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</si>
  <si>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</si>
  <si>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</si>
  <si>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</si>
  <si>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</si>
  <si>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</si>
  <si>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</si>
  <si>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</si>
  <si>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</si>
  <si>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</si>
  <si>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</si>
  <si>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</si>
  <si>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</si>
  <si>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</si>
  <si>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</si>
  <si>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</si>
  <si>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</si>
  <si>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</si>
  <si>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</si>
  <si>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</si>
  <si>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</si>
  <si>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</si>
  <si>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</si>
  <si>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</si>
  <si>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</si>
  <si>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</si>
  <si>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</si>
  <si>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</si>
  <si>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</si>
  <si>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</si>
  <si>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</si>
  <si>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</si>
  <si>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</si>
  <si>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</si>
  <si>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</si>
  <si>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</si>
  <si>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</si>
  <si>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</si>
  <si>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</si>
  <si>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</si>
  <si>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</si>
  <si>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</si>
  <si>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</si>
  <si>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</si>
  <si>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</si>
  <si>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</si>
  <si>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</si>
  <si>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</si>
  <si>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</si>
  <si>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</si>
  <si>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</si>
  <si>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</si>
  <si>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</si>
  <si>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</si>
  <si>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</si>
  <si>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</si>
  <si>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</si>
  <si>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</si>
  <si>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</si>
  <si>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</si>
  <si>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</si>
  <si>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</si>
  <si>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</si>
  <si>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夕張市</t>
  </si>
  <si>
    <t>法非適用</t>
  </si>
  <si>
    <t>下水道事業</t>
  </si>
  <si>
    <t>公共下水道</t>
  </si>
  <si>
    <t>Cd2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</si>
  <si>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</si>
  <si>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</si>
  <si>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</si>
  <si>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</si>
  <si>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</si>
  <si>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</si>
  <si>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</si>
  <si>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</si>
  <si>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</si>
  <si>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</si>
  <si>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</si>
  <si>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</si>
  <si>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</si>
  <si>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③管渠は法定耐用年数が経過するまでに期間がある。</t>
    <rPh sb="1" eb="3">
      <t>カンキョ</t>
    </rPh>
    <rPh sb="4" eb="6">
      <t>ホウテイ</t>
    </rPh>
    <rPh sb="6" eb="8">
      <t>タイヨウ</t>
    </rPh>
    <rPh sb="8" eb="10">
      <t>ネンスウ</t>
    </rPh>
    <rPh sb="11" eb="13">
      <t>ケイカ</t>
    </rPh>
    <rPh sb="18" eb="20">
      <t>キカン</t>
    </rPh>
    <phoneticPr fontId="4"/>
  </si>
  <si>
    <t>当市の下水道事業の経営は、使用料以外の収入で賄っている部分がある。今後、健全で効率的な経営のため、収納率の向上及び経費節減に向けた取り組みを行う必要がある。</t>
    <rPh sb="0" eb="2">
      <t>トウシ</t>
    </rPh>
    <rPh sb="3" eb="6">
      <t>ゲスイドウ</t>
    </rPh>
    <rPh sb="6" eb="8">
      <t>ジギョウ</t>
    </rPh>
    <rPh sb="9" eb="11">
      <t>ケイエイ</t>
    </rPh>
    <rPh sb="13" eb="15">
      <t>シヨウ</t>
    </rPh>
    <rPh sb="15" eb="16">
      <t>リョウ</t>
    </rPh>
    <rPh sb="16" eb="18">
      <t>イガイ</t>
    </rPh>
    <rPh sb="19" eb="21">
      <t>シュウニュウ</t>
    </rPh>
    <rPh sb="22" eb="23">
      <t>マカナ</t>
    </rPh>
    <rPh sb="27" eb="29">
      <t>ブブン</t>
    </rPh>
    <rPh sb="33" eb="35">
      <t>コンゴ</t>
    </rPh>
    <rPh sb="36" eb="38">
      <t>ケンゼン</t>
    </rPh>
    <rPh sb="39" eb="42">
      <t>コウリツテキ</t>
    </rPh>
    <rPh sb="43" eb="45">
      <t>ケイエイ</t>
    </rPh>
    <rPh sb="49" eb="51">
      <t>シュウノウ</t>
    </rPh>
    <rPh sb="51" eb="52">
      <t>リツ</t>
    </rPh>
    <rPh sb="52" eb="53">
      <t>シュウリツ</t>
    </rPh>
    <rPh sb="53" eb="55">
      <t>コウジョウ</t>
    </rPh>
    <rPh sb="55" eb="56">
      <t>オヨ</t>
    </rPh>
    <rPh sb="57" eb="59">
      <t>ケイヒ</t>
    </rPh>
    <rPh sb="59" eb="61">
      <t>セツゲン</t>
    </rPh>
    <rPh sb="62" eb="63">
      <t>ム</t>
    </rPh>
    <rPh sb="65" eb="66">
      <t>ト</t>
    </rPh>
    <rPh sb="67" eb="68">
      <t>ク</t>
    </rPh>
    <rPh sb="70" eb="71">
      <t>オコナ</t>
    </rPh>
    <rPh sb="72" eb="74">
      <t>ヒツヨウ</t>
    </rPh>
    <phoneticPr fontId="4"/>
  </si>
  <si>
    <t>①令和4年度と比べると令和5年度は収支状況が改善してきており、今後も引き続き、経費節減及び収入確保に努める。
④類似団体平均値と比べると低い数値となっている。
⑤100％を大きく下回っているため、経費削減等の検討が必要である。
⑥地理的要因等により、類似団体平均値と比較しても高い傾向にある。
⑦現状の処理水量に合わせ、２系統あった処理を１系統休止し、処理能力を3,240㎥/日を1,620㎥にすることで利用率の向上に努めている。
⑧現在処理区域内において、類似団体平均値と比べると高い数値となっている。</t>
    <rPh sb="1" eb="3">
      <t>レイワ</t>
    </rPh>
    <rPh sb="4" eb="6">
      <t>ネンド</t>
    </rPh>
    <rPh sb="7" eb="8">
      <t>クラ</t>
    </rPh>
    <rPh sb="11" eb="13">
      <t>レイワ</t>
    </rPh>
    <rPh sb="14" eb="16">
      <t>ネンド</t>
    </rPh>
    <rPh sb="17" eb="19">
      <t>シュウシ</t>
    </rPh>
    <rPh sb="19" eb="21">
      <t>ジョウキョウ</t>
    </rPh>
    <rPh sb="22" eb="24">
      <t>カイゼン</t>
    </rPh>
    <rPh sb="31" eb="33">
      <t>コンゴ</t>
    </rPh>
    <rPh sb="34" eb="35">
      <t>ヒ</t>
    </rPh>
    <rPh sb="36" eb="37">
      <t>ツヅ</t>
    </rPh>
    <rPh sb="39" eb="41">
      <t>ケイヒ</t>
    </rPh>
    <rPh sb="41" eb="43">
      <t>セツゲン</t>
    </rPh>
    <rPh sb="43" eb="44">
      <t>オヨ</t>
    </rPh>
    <rPh sb="45" eb="47">
      <t>シュウニュウ</t>
    </rPh>
    <rPh sb="47" eb="49">
      <t>カクホ</t>
    </rPh>
    <rPh sb="50" eb="51">
      <t>ツト</t>
    </rPh>
    <rPh sb="68" eb="69">
      <t>ヒク</t>
    </rPh>
    <rPh sb="86" eb="87">
      <t>オオ</t>
    </rPh>
    <rPh sb="89" eb="91">
      <t>シタマワ</t>
    </rPh>
    <rPh sb="98" eb="100">
      <t>ケイヒ</t>
    </rPh>
    <rPh sb="100" eb="102">
      <t>サクゲン</t>
    </rPh>
    <rPh sb="102" eb="103">
      <t>トウ</t>
    </rPh>
    <rPh sb="104" eb="106">
      <t>ケントウ</t>
    </rPh>
    <rPh sb="107" eb="109">
      <t>ヒツヨウ</t>
    </rPh>
    <rPh sb="115" eb="118">
      <t>チリテキ</t>
    </rPh>
    <rPh sb="118" eb="120">
      <t>ヨウイン</t>
    </rPh>
    <rPh sb="120" eb="121">
      <t>トウ</t>
    </rPh>
    <rPh sb="125" eb="127">
      <t>ルイジ</t>
    </rPh>
    <rPh sb="127" eb="129">
      <t>ダンタイ</t>
    </rPh>
    <rPh sb="129" eb="132">
      <t>ヘイキンチ</t>
    </rPh>
    <rPh sb="133" eb="135">
      <t>ヒカク</t>
    </rPh>
    <rPh sb="138" eb="139">
      <t>タカ</t>
    </rPh>
    <rPh sb="140" eb="142">
      <t>ケイコウ</t>
    </rPh>
    <rPh sb="217" eb="219">
      <t>ゲンザイ</t>
    </rPh>
    <rPh sb="219" eb="221">
      <t>ショリ</t>
    </rPh>
    <rPh sb="221" eb="224">
      <t>クイキナイ</t>
    </rPh>
    <rPh sb="229" eb="231">
      <t>ルイジ</t>
    </rPh>
    <rPh sb="231" eb="233">
      <t>ダンタイ</t>
    </rPh>
    <rPh sb="233" eb="236">
      <t>ヘイキンチ</t>
    </rPh>
    <rPh sb="237" eb="238">
      <t>クラ</t>
    </rPh>
    <rPh sb="241" eb="242">
      <t>タカ</t>
    </rPh>
    <rPh sb="243" eb="245">
      <t>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</si>
</sst>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1-449F-8E0E-ABB6E0192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0.32</c:v>
                </c:pt>
                <c:pt idx="2">
                  <c:v>0.1</c:v>
                </c:pt>
                <c:pt idx="3">
                  <c:v>0.09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1-449F-8E0E-ABB6E0192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45.99</c:v>
                </c:pt>
                <c:pt idx="1">
                  <c:v>40.86</c:v>
                </c:pt>
                <c:pt idx="2">
                  <c:v>40.99</c:v>
                </c:pt>
                <c:pt idx="3">
                  <c:v>45.43</c:v>
                </c:pt>
                <c:pt idx="4">
                  <c:v>39.51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7-4317-979C-4C9604D8D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49.27</c:v>
                </c:pt>
                <c:pt idx="1">
                  <c:v>49.47</c:v>
                </c:pt>
                <c:pt idx="2">
                  <c:v>48.19</c:v>
                </c:pt>
                <c:pt idx="3">
                  <c:v>47.32</c:v>
                </c:pt>
                <c:pt idx="4">
                  <c:v>48.03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7-4317-979C-4C9604D8D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90.53</c:v>
                </c:pt>
                <c:pt idx="1">
                  <c:v>91.41</c:v>
                </c:pt>
                <c:pt idx="2">
                  <c:v>90.7</c:v>
                </c:pt>
                <c:pt idx="3">
                  <c:v>91.02</c:v>
                </c:pt>
                <c:pt idx="4">
                  <c:v>91.45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1-4A0D-8AAF-12E239220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83.16</c:v>
                </c:pt>
                <c:pt idx="1">
                  <c:v>82.06</c:v>
                </c:pt>
                <c:pt idx="2">
                  <c:v>82.26</c:v>
                </c:pt>
                <c:pt idx="3">
                  <c:v>81.33</c:v>
                </c:pt>
                <c:pt idx="4">
                  <c:v>80.95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1-4A0D-8AAF-12E239220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92.3</c:v>
                </c:pt>
                <c:pt idx="1">
                  <c:v>89.22</c:v>
                </c:pt>
                <c:pt idx="2">
                  <c:v>85.26</c:v>
                </c:pt>
                <c:pt idx="3">
                  <c:v>88.18</c:v>
                </c:pt>
                <c:pt idx="4">
                  <c:v>90.32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8-4A30-A6A9-8C944DB58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8-4A30-A6A9-8C944DB58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B-45AD-BBB6-FAF1E929A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B-45AD-BBB6-FAF1E929A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9-4635-9E9E-E69F8C042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9-4635-9E9E-E69F8C042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5-47AF-A957-B1914A7D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5-47AF-A957-B1914A7D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D-4994-8610-34578A717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D-4994-8610-34578A717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796.77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8-4DDF-B804-CC2F11DDB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1130.42</c:v>
                </c:pt>
                <c:pt idx="1">
                  <c:v>1245.0999999999999</c:v>
                </c:pt>
                <c:pt idx="2">
                  <c:v>1108.8</c:v>
                </c:pt>
                <c:pt idx="3">
                  <c:v>1194.56</c:v>
                </c:pt>
                <c:pt idx="4">
                  <c:v>1174.6099999999999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8-4DDF-B804-CC2F11DDB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77.67</c:v>
                </c:pt>
                <c:pt idx="1">
                  <c:v>61.24</c:v>
                </c:pt>
                <c:pt idx="2">
                  <c:v>47.67</c:v>
                </c:pt>
                <c:pt idx="3">
                  <c:v>51.18</c:v>
                </c:pt>
                <c:pt idx="4">
                  <c:v>40.409999999999997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4-4D39-AB60-3F46321E0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74.17</c:v>
                </c:pt>
                <c:pt idx="1">
                  <c:v>79.77</c:v>
                </c:pt>
                <c:pt idx="2">
                  <c:v>79.63</c:v>
                </c:pt>
                <c:pt idx="3">
                  <c:v>76.78</c:v>
                </c:pt>
                <c:pt idx="4">
                  <c:v>75.41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4-4D39-AB60-3F46321E0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339.52</c:v>
                </c:pt>
                <c:pt idx="1">
                  <c:v>438.69</c:v>
                </c:pt>
                <c:pt idx="2">
                  <c:v>571.36</c:v>
                </c:pt>
                <c:pt idx="3">
                  <c:v>533.47</c:v>
                </c:pt>
                <c:pt idx="4">
                  <c:v>576.16999999999996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B-4E46-A605-E24FC5A11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230.95</c:v>
                </c:pt>
                <c:pt idx="1">
                  <c:v>214.56</c:v>
                </c:pt>
                <c:pt idx="2">
                  <c:v>213.66</c:v>
                </c:pt>
                <c:pt idx="3">
                  <c:v>224.31</c:v>
                </c:pt>
                <c:pt idx="4">
                  <c:v>223.48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B-4E46-A605-E24FC5A11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D1" zoomScale="85" zoomScaleNormal="85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北海道　夕張市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法非適用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公共下水道</v>
      </c>
      <c r="Q8" s="64"/>
      <c r="R8" s="64"/>
      <c r="S8" s="64"/>
      <c r="T8" s="64"/>
      <c r="U8" s="64"/>
      <c r="V8" s="64"/>
      <c r="W8" s="64" t="str">
        <f>データ!L6</f>
        <v>Cd2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6411</v>
      </c>
      <c r="AM8" s="45"/>
      <c r="AN8" s="45"/>
      <c r="AO8" s="45"/>
      <c r="AP8" s="45"/>
      <c r="AQ8" s="45"/>
      <c r="AR8" s="45"/>
      <c r="AS8" s="45"/>
      <c r="AT8" s="44">
        <f>データ!T6</f>
        <v>763.07</v>
      </c>
      <c r="AU8" s="44"/>
      <c r="AV8" s="44"/>
      <c r="AW8" s="44"/>
      <c r="AX8" s="44"/>
      <c r="AY8" s="44"/>
      <c r="AZ8" s="44"/>
      <c r="BA8" s="44"/>
      <c r="BB8" s="44">
        <f>データ!U6</f>
        <v>8.4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27.52</v>
      </c>
      <c r="Q10" s="44"/>
      <c r="R10" s="44"/>
      <c r="S10" s="44"/>
      <c r="T10" s="44"/>
      <c r="U10" s="44"/>
      <c r="V10" s="44"/>
      <c r="W10" s="44">
        <f>データ!Q6</f>
        <v>68.069999999999993</v>
      </c>
      <c r="X10" s="44"/>
      <c r="Y10" s="44"/>
      <c r="Z10" s="44"/>
      <c r="AA10" s="44"/>
      <c r="AB10" s="44"/>
      <c r="AC10" s="44"/>
      <c r="AD10" s="45">
        <f>データ!R6</f>
        <v>5105</v>
      </c>
      <c r="AE10" s="45"/>
      <c r="AF10" s="45"/>
      <c r="AG10" s="45"/>
      <c r="AH10" s="45"/>
      <c r="AI10" s="45"/>
      <c r="AJ10" s="45"/>
      <c r="AK10" s="2"/>
      <c r="AL10" s="45">
        <f>データ!V6</f>
        <v>1743</v>
      </c>
      <c r="AM10" s="45"/>
      <c r="AN10" s="45"/>
      <c r="AO10" s="45"/>
      <c r="AP10" s="45"/>
      <c r="AQ10" s="45"/>
      <c r="AR10" s="45"/>
      <c r="AS10" s="45"/>
      <c r="AT10" s="44">
        <f>データ!W6</f>
        <v>2.48</v>
      </c>
      <c r="AU10" s="44"/>
      <c r="AV10" s="44"/>
      <c r="AW10" s="44"/>
      <c r="AX10" s="44"/>
      <c r="AY10" s="44"/>
      <c r="AZ10" s="44"/>
      <c r="BA10" s="44"/>
      <c r="BB10" s="44">
        <f>データ!X6</f>
        <v>702.82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118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116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117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【630.82】</v>
      </c>
      <c r="I86" s="12" t="str">
        <f>データ!CA6</f>
        <v>【97.81】</v>
      </c>
      <c r="J86" s="12" t="str">
        <f>データ!CL6</f>
        <v>【138.75】</v>
      </c>
      <c r="K86" s="12" t="str">
        <f>データ!CW6</f>
        <v>【58.94】</v>
      </c>
      <c r="L86" s="12" t="str">
        <f>データ!DH6</f>
        <v>【95.91】</v>
      </c>
      <c r="M86" s="12" t="s">
        <v>44</v>
      </c>
      <c r="N86" s="12" t="s">
        <v>44</v>
      </c>
      <c r="O86" s="12" t="str">
        <f>データ!EO6</f>
        <v>【0.22】</v>
      </c>
    </row>
  </sheetData>
  <sheetProtection algorithmName="SHA-512" hashValue="+had05xA6g9GHr0zI09ciRSsuYmpTLAp28wAKfKHvefkAkuctW+9sAtSa0V5epX6HkVhCNCA8zxZw9gYb7chgQ==" saltValue="90fT3JkIFjRtf8PvjVHaP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2023</v>
      </c>
      <c r="C6" s="19">
        <f t="shared" ref="C6:X6" si="3">C7</f>
        <v>12092</v>
      </c>
      <c r="D6" s="19">
        <f t="shared" si="3"/>
        <v>47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北海道　夕張市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27.52</v>
      </c>
      <c r="Q6" s="20">
        <f t="shared" si="3"/>
        <v>68.069999999999993</v>
      </c>
      <c r="R6" s="20">
        <f t="shared" si="3"/>
        <v>5105</v>
      </c>
      <c r="S6" s="20">
        <f t="shared" si="3"/>
        <v>6411</v>
      </c>
      <c r="T6" s="20">
        <f t="shared" si="3"/>
        <v>763.07</v>
      </c>
      <c r="U6" s="20">
        <f t="shared" si="3"/>
        <v>8.4</v>
      </c>
      <c r="V6" s="20">
        <f t="shared" si="3"/>
        <v>1743</v>
      </c>
      <c r="W6" s="20">
        <f t="shared" si="3"/>
        <v>2.48</v>
      </c>
      <c r="X6" s="20">
        <f t="shared" si="3"/>
        <v>702.82</v>
      </c>
      <c r="Y6" s="21">
        <f>IF(Y7="",NA(),Y7)</f>
        <v>92.3</v>
      </c>
      <c r="Z6" s="21">
        <f t="shared" ref="Z6:AH6" si="4">IF(Z7="",NA(),Z7)</f>
        <v>89.22</v>
      </c>
      <c r="AA6" s="21">
        <f t="shared" si="4"/>
        <v>85.26</v>
      </c>
      <c r="AB6" s="21">
        <f t="shared" si="4"/>
        <v>88.18</v>
      </c>
      <c r="AC6" s="21">
        <f t="shared" si="4"/>
        <v>90.32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1">
        <f t="shared" si="7"/>
        <v>796.77</v>
      </c>
      <c r="BK6" s="21">
        <f t="shared" si="7"/>
        <v>1130.42</v>
      </c>
      <c r="BL6" s="21">
        <f t="shared" si="7"/>
        <v>1245.0999999999999</v>
      </c>
      <c r="BM6" s="21">
        <f t="shared" si="7"/>
        <v>1108.8</v>
      </c>
      <c r="BN6" s="21">
        <f t="shared" si="7"/>
        <v>1194.56</v>
      </c>
      <c r="BO6" s="21">
        <f t="shared" si="7"/>
        <v>1174.6099999999999</v>
      </c>
      <c r="BP6" s="20" t="str">
        <f>IF(BP7="","",IF(BP7="-","【-】","【"&amp;SUBSTITUTE(TEXT(BP7,"#,##0.00"),"-","△")&amp;"】"))</f>
        <v>【630.82】</v>
      </c>
      <c r="BQ6" s="21">
        <f>IF(BQ7="",NA(),BQ7)</f>
        <v>77.67</v>
      </c>
      <c r="BR6" s="21">
        <f t="shared" ref="BR6:BZ6" si="8">IF(BR7="",NA(),BR7)</f>
        <v>61.24</v>
      </c>
      <c r="BS6" s="21">
        <f t="shared" si="8"/>
        <v>47.67</v>
      </c>
      <c r="BT6" s="21">
        <f t="shared" si="8"/>
        <v>51.18</v>
      </c>
      <c r="BU6" s="21">
        <f t="shared" si="8"/>
        <v>40.409999999999997</v>
      </c>
      <c r="BV6" s="21">
        <f t="shared" si="8"/>
        <v>74.17</v>
      </c>
      <c r="BW6" s="21">
        <f t="shared" si="8"/>
        <v>79.77</v>
      </c>
      <c r="BX6" s="21">
        <f t="shared" si="8"/>
        <v>79.63</v>
      </c>
      <c r="BY6" s="21">
        <f t="shared" si="8"/>
        <v>76.78</v>
      </c>
      <c r="BZ6" s="21">
        <f t="shared" si="8"/>
        <v>75.41</v>
      </c>
      <c r="CA6" s="20" t="str">
        <f>IF(CA7="","",IF(CA7="-","【-】","【"&amp;SUBSTITUTE(TEXT(CA7,"#,##0.00"),"-","△")&amp;"】"))</f>
        <v>【97.81】</v>
      </c>
      <c r="CB6" s="21">
        <f>IF(CB7="",NA(),CB7)</f>
        <v>339.52</v>
      </c>
      <c r="CC6" s="21">
        <f t="shared" ref="CC6:CK6" si="9">IF(CC7="",NA(),CC7)</f>
        <v>438.69</v>
      </c>
      <c r="CD6" s="21">
        <f t="shared" si="9"/>
        <v>571.36</v>
      </c>
      <c r="CE6" s="21">
        <f t="shared" si="9"/>
        <v>533.47</v>
      </c>
      <c r="CF6" s="21">
        <f t="shared" si="9"/>
        <v>576.16999999999996</v>
      </c>
      <c r="CG6" s="21">
        <f t="shared" si="9"/>
        <v>230.95</v>
      </c>
      <c r="CH6" s="21">
        <f t="shared" si="9"/>
        <v>214.56</v>
      </c>
      <c r="CI6" s="21">
        <f t="shared" si="9"/>
        <v>213.66</v>
      </c>
      <c r="CJ6" s="21">
        <f t="shared" si="9"/>
        <v>224.31</v>
      </c>
      <c r="CK6" s="21">
        <f t="shared" si="9"/>
        <v>223.48</v>
      </c>
      <c r="CL6" s="20" t="str">
        <f>IF(CL7="","",IF(CL7="-","【-】","【"&amp;SUBSTITUTE(TEXT(CL7,"#,##0.00"),"-","△")&amp;"】"))</f>
        <v>【138.75】</v>
      </c>
      <c r="CM6" s="21">
        <f>IF(CM7="",NA(),CM7)</f>
        <v>45.99</v>
      </c>
      <c r="CN6" s="21">
        <f t="shared" ref="CN6:CV6" si="10">IF(CN7="",NA(),CN7)</f>
        <v>40.86</v>
      </c>
      <c r="CO6" s="21">
        <f t="shared" si="10"/>
        <v>40.99</v>
      </c>
      <c r="CP6" s="21">
        <f t="shared" si="10"/>
        <v>45.43</v>
      </c>
      <c r="CQ6" s="21">
        <f t="shared" si="10"/>
        <v>39.51</v>
      </c>
      <c r="CR6" s="21">
        <f t="shared" si="10"/>
        <v>49.27</v>
      </c>
      <c r="CS6" s="21">
        <f t="shared" si="10"/>
        <v>49.47</v>
      </c>
      <c r="CT6" s="21">
        <f t="shared" si="10"/>
        <v>48.19</v>
      </c>
      <c r="CU6" s="21">
        <f t="shared" si="10"/>
        <v>47.32</v>
      </c>
      <c r="CV6" s="21">
        <f t="shared" si="10"/>
        <v>48.03</v>
      </c>
      <c r="CW6" s="20" t="str">
        <f>IF(CW7="","",IF(CW7="-","【-】","【"&amp;SUBSTITUTE(TEXT(CW7,"#,##0.00"),"-","△")&amp;"】"))</f>
        <v>【58.94】</v>
      </c>
      <c r="CX6" s="21">
        <f>IF(CX7="",NA(),CX7)</f>
        <v>90.53</v>
      </c>
      <c r="CY6" s="21">
        <f t="shared" ref="CY6:DG6" si="11">IF(CY7="",NA(),CY7)</f>
        <v>91.41</v>
      </c>
      <c r="CZ6" s="21">
        <f t="shared" si="11"/>
        <v>90.7</v>
      </c>
      <c r="DA6" s="21">
        <f t="shared" si="11"/>
        <v>91.02</v>
      </c>
      <c r="DB6" s="21">
        <f t="shared" si="11"/>
        <v>91.45</v>
      </c>
      <c r="DC6" s="21">
        <f t="shared" si="11"/>
        <v>83.16</v>
      </c>
      <c r="DD6" s="21">
        <f t="shared" si="11"/>
        <v>82.06</v>
      </c>
      <c r="DE6" s="21">
        <f t="shared" si="11"/>
        <v>82.26</v>
      </c>
      <c r="DF6" s="21">
        <f t="shared" si="11"/>
        <v>81.33</v>
      </c>
      <c r="DG6" s="21">
        <f t="shared" si="11"/>
        <v>80.95</v>
      </c>
      <c r="DH6" s="20" t="str">
        <f>IF(DH7="","",IF(DH7="-","【-】","【"&amp;SUBSTITUTE(TEXT(DH7,"#,##0.00"),"-","△")&amp;"】"))</f>
        <v>【95.91】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</v>
      </c>
      <c r="EK6" s="21">
        <f t="shared" si="14"/>
        <v>0.32</v>
      </c>
      <c r="EL6" s="21">
        <f t="shared" si="14"/>
        <v>0.1</v>
      </c>
      <c r="EM6" s="21">
        <f t="shared" si="14"/>
        <v>0.09</v>
      </c>
      <c r="EN6" s="21">
        <f t="shared" si="14"/>
        <v>0.1</v>
      </c>
      <c r="EO6" s="20" t="str">
        <f>IF(EO7="","",IF(EO7="-","【-】","【"&amp;SUBSTITUTE(TEXT(EO7,"#,##0.00"),"-","△")&amp;"】"))</f>
        <v>【0.22】</v>
      </c>
    </row>
    <row r="7" spans="1:145" s="22" customFormat="1" x14ac:dyDescent="0.15">
      <c r="A7" s="14"/>
      <c r="B7" s="23">
        <v>2023</v>
      </c>
      <c r="C7" s="23">
        <v>12092</v>
      </c>
      <c r="D7" s="23">
        <v>47</v>
      </c>
      <c r="E7" s="23">
        <v>17</v>
      </c>
      <c r="F7" s="23">
        <v>1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27.52</v>
      </c>
      <c r="Q7" s="24">
        <v>68.069999999999993</v>
      </c>
      <c r="R7" s="24">
        <v>5105</v>
      </c>
      <c r="S7" s="24">
        <v>6411</v>
      </c>
      <c r="T7" s="24">
        <v>763.07</v>
      </c>
      <c r="U7" s="24">
        <v>8.4</v>
      </c>
      <c r="V7" s="24">
        <v>1743</v>
      </c>
      <c r="W7" s="24">
        <v>2.48</v>
      </c>
      <c r="X7" s="24">
        <v>702.82</v>
      </c>
      <c r="Y7" s="24">
        <v>92.3</v>
      </c>
      <c r="Z7" s="24">
        <v>89.22</v>
      </c>
      <c r="AA7" s="24">
        <v>85.26</v>
      </c>
      <c r="AB7" s="24">
        <v>88.18</v>
      </c>
      <c r="AC7" s="24">
        <v>90.32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796.77</v>
      </c>
      <c r="BK7" s="24">
        <v>1130.42</v>
      </c>
      <c r="BL7" s="24">
        <v>1245.0999999999999</v>
      </c>
      <c r="BM7" s="24">
        <v>1108.8</v>
      </c>
      <c r="BN7" s="24">
        <v>1194.56</v>
      </c>
      <c r="BO7" s="24">
        <v>1174.6099999999999</v>
      </c>
      <c r="BP7" s="24">
        <v>630.82000000000005</v>
      </c>
      <c r="BQ7" s="24">
        <v>77.67</v>
      </c>
      <c r="BR7" s="24">
        <v>61.24</v>
      </c>
      <c r="BS7" s="24">
        <v>47.67</v>
      </c>
      <c r="BT7" s="24">
        <v>51.18</v>
      </c>
      <c r="BU7" s="24">
        <v>40.409999999999997</v>
      </c>
      <c r="BV7" s="24">
        <v>74.17</v>
      </c>
      <c r="BW7" s="24">
        <v>79.77</v>
      </c>
      <c r="BX7" s="24">
        <v>79.63</v>
      </c>
      <c r="BY7" s="24">
        <v>76.78</v>
      </c>
      <c r="BZ7" s="24">
        <v>75.41</v>
      </c>
      <c r="CA7" s="24">
        <v>97.81</v>
      </c>
      <c r="CB7" s="24">
        <v>339.52</v>
      </c>
      <c r="CC7" s="24">
        <v>438.69</v>
      </c>
      <c r="CD7" s="24">
        <v>571.36</v>
      </c>
      <c r="CE7" s="24">
        <v>533.47</v>
      </c>
      <c r="CF7" s="24">
        <v>576.16999999999996</v>
      </c>
      <c r="CG7" s="24">
        <v>230.95</v>
      </c>
      <c r="CH7" s="24">
        <v>214.56</v>
      </c>
      <c r="CI7" s="24">
        <v>213.66</v>
      </c>
      <c r="CJ7" s="24">
        <v>224.31</v>
      </c>
      <c r="CK7" s="24">
        <v>223.48</v>
      </c>
      <c r="CL7" s="24">
        <v>138.75</v>
      </c>
      <c r="CM7" s="24">
        <v>45.99</v>
      </c>
      <c r="CN7" s="24">
        <v>40.86</v>
      </c>
      <c r="CO7" s="24">
        <v>40.99</v>
      </c>
      <c r="CP7" s="24">
        <v>45.43</v>
      </c>
      <c r="CQ7" s="24">
        <v>39.51</v>
      </c>
      <c r="CR7" s="24">
        <v>49.27</v>
      </c>
      <c r="CS7" s="24">
        <v>49.47</v>
      </c>
      <c r="CT7" s="24">
        <v>48.19</v>
      </c>
      <c r="CU7" s="24">
        <v>47.32</v>
      </c>
      <c r="CV7" s="24">
        <v>48.03</v>
      </c>
      <c r="CW7" s="24">
        <v>58.94</v>
      </c>
      <c r="CX7" s="24">
        <v>90.53</v>
      </c>
      <c r="CY7" s="24">
        <v>91.41</v>
      </c>
      <c r="CZ7" s="24">
        <v>90.7</v>
      </c>
      <c r="DA7" s="24">
        <v>91.02</v>
      </c>
      <c r="DB7" s="24">
        <v>91.45</v>
      </c>
      <c r="DC7" s="24">
        <v>83.16</v>
      </c>
      <c r="DD7" s="24">
        <v>82.06</v>
      </c>
      <c r="DE7" s="24">
        <v>82.26</v>
      </c>
      <c r="DF7" s="24">
        <v>81.33</v>
      </c>
      <c r="DG7" s="24">
        <v>80.95</v>
      </c>
      <c r="DH7" s="24">
        <v>95.91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</v>
      </c>
      <c r="EK7" s="24">
        <v>0.32</v>
      </c>
      <c r="EL7" s="24">
        <v>0.1</v>
      </c>
      <c r="EM7" s="24">
        <v>0.09</v>
      </c>
      <c r="EN7" s="24">
        <v>0.1</v>
      </c>
      <c r="EO7" s="24">
        <v>0.22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2025-01-28T04:11:50Z</cp:lastPrinted>
  <dcterms:created xsi:type="dcterms:W3CDTF">2025-01-24T07:26:56Z</dcterms:created>
  <dcterms:modified xsi:type="dcterms:W3CDTF">2025-01-28T04:14:53Z</dcterms:modified>
  <cp:category/>
</cp:coreProperties>
</file>